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asa/Desktop/Materijali za akademiju /RURALIS-Agrobiznis-akademija-Serija-2/03-Excel-alati/"/>
    </mc:Choice>
  </mc:AlternateContent>
  <xr:revisionPtr revIDLastSave="0" documentId="8_{929D5A40-EA09-1343-BAFA-2E312702939D}" xr6:coauthVersionLast="47" xr6:coauthVersionMax="47" xr10:uidLastSave="{00000000-0000-0000-0000-000000000000}"/>
  <bookViews>
    <workbookView xWindow="0" yWindow="600" windowWidth="38400" windowHeight="19440" activeTab="1" xr2:uid="{00000000-000D-0000-FFFF-FFFF00000000}"/>
  </bookViews>
  <sheets>
    <sheet name="Uputstvo" sheetId="1" r:id="rId1"/>
    <sheet name="Novcani tok" sheetId="2" r:id="rId2"/>
    <sheet name="Pregled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M30" i="2" s="1"/>
  <c r="L29" i="2"/>
  <c r="K29" i="2"/>
  <c r="J29" i="2"/>
  <c r="I29" i="2"/>
  <c r="H29" i="2"/>
  <c r="G29" i="2"/>
  <c r="F29" i="2"/>
  <c r="E29" i="2"/>
  <c r="E30" i="2" s="1"/>
  <c r="D29" i="2"/>
  <c r="C29" i="2"/>
  <c r="B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M13" i="2"/>
  <c r="L13" i="2"/>
  <c r="L30" i="2" s="1"/>
  <c r="K13" i="2"/>
  <c r="K30" i="2" s="1"/>
  <c r="J13" i="2"/>
  <c r="J30" i="2" s="1"/>
  <c r="I13" i="2"/>
  <c r="I30" i="2" s="1"/>
  <c r="H13" i="2"/>
  <c r="H30" i="2" s="1"/>
  <c r="G13" i="2"/>
  <c r="G30" i="2" s="1"/>
  <c r="F13" i="2"/>
  <c r="F30" i="2" s="1"/>
  <c r="E13" i="2"/>
  <c r="D13" i="2"/>
  <c r="D30" i="2" s="1"/>
  <c r="C13" i="2"/>
  <c r="C30" i="2" s="1"/>
  <c r="B13" i="2"/>
  <c r="B30" i="2" s="1"/>
  <c r="N12" i="2"/>
  <c r="N11" i="2"/>
  <c r="N10" i="2"/>
  <c r="N9" i="2"/>
  <c r="N8" i="2"/>
  <c r="N7" i="2"/>
  <c r="N29" i="2" l="1"/>
  <c r="J17" i="3"/>
  <c r="L5" i="2"/>
  <c r="L31" i="2" s="1"/>
  <c r="J6" i="3"/>
  <c r="F6" i="3"/>
  <c r="H5" i="2"/>
  <c r="H31" i="2" s="1"/>
  <c r="F17" i="3"/>
  <c r="G6" i="3"/>
  <c r="I5" i="2"/>
  <c r="I31" i="2" s="1"/>
  <c r="G17" i="3"/>
  <c r="J5" i="2"/>
  <c r="J31" i="2" s="1"/>
  <c r="H17" i="3"/>
  <c r="H6" i="3"/>
  <c r="N30" i="2"/>
  <c r="A17" i="3"/>
  <c r="C5" i="2"/>
  <c r="C31" i="2" s="1"/>
  <c r="A6" i="3"/>
  <c r="B31" i="2"/>
  <c r="I17" i="3"/>
  <c r="K5" i="2"/>
  <c r="K31" i="2" s="1"/>
  <c r="I6" i="3"/>
  <c r="B17" i="3"/>
  <c r="D5" i="2"/>
  <c r="D31" i="2" s="1"/>
  <c r="B6" i="3"/>
  <c r="C17" i="3"/>
  <c r="E5" i="2"/>
  <c r="E31" i="2" s="1"/>
  <c r="C6" i="3"/>
  <c r="K17" i="3"/>
  <c r="M5" i="2"/>
  <c r="M31" i="2" s="1"/>
  <c r="K6" i="3"/>
  <c r="G5" i="2"/>
  <c r="G31" i="2" s="1"/>
  <c r="E6" i="3"/>
  <c r="E17" i="3"/>
  <c r="D17" i="3"/>
  <c r="F5" i="2"/>
  <c r="F31" i="2" s="1"/>
  <c r="D6" i="3"/>
  <c r="L17" i="3"/>
  <c r="L6" i="3"/>
  <c r="N13" i="2"/>
  <c r="B5" i="3" l="1"/>
  <c r="B16" i="3"/>
  <c r="C5" i="3"/>
  <c r="C16" i="3"/>
  <c r="H16" i="3"/>
  <c r="H5" i="3"/>
  <c r="F16" i="3"/>
  <c r="F5" i="3"/>
  <c r="J5" i="3"/>
  <c r="J16" i="3"/>
  <c r="G16" i="3"/>
  <c r="G5" i="3"/>
  <c r="B12" i="3"/>
  <c r="N31" i="2"/>
  <c r="L16" i="3"/>
  <c r="L5" i="3"/>
  <c r="E16" i="3"/>
  <c r="E5" i="3"/>
  <c r="I5" i="3"/>
  <c r="I16" i="3"/>
  <c r="K5" i="3"/>
  <c r="K16" i="3"/>
  <c r="D16" i="3"/>
  <c r="D5" i="3"/>
  <c r="B11" i="3"/>
  <c r="B10" i="3"/>
  <c r="A5" i="3"/>
  <c r="A16" i="3"/>
</calcChain>
</file>

<file path=xl/sharedStrings.xml><?xml version="1.0" encoding="utf-8"?>
<sst xmlns="http://schemas.openxmlformats.org/spreadsheetml/2006/main" count="90" uniqueCount="65">
  <si>
    <t>Plan novčanog toka</t>
  </si>
  <si>
    <t>Agrobiznis akademija · Moj biznis na selu</t>
  </si>
  <si>
    <t>Alat prati mjesečne prilive, odlive i raspoloživi novac kako bi se na vrijeme uočili periodi manjka likvidnosti.</t>
  </si>
  <si>
    <t>Kako koristiti alat</t>
  </si>
  <si>
    <t>Na listu „Novcani tok“ unesite početno stanje novca.</t>
  </si>
  <si>
    <t>Unesite mjesečne prilive od prodaje, podrške, kredita i drugih izvora.</t>
  </si>
  <si>
    <t>Unesite sve mjesečne odlive, uključujući ulaganja i otplate.</t>
  </si>
  <si>
    <t>Pratite neto tok i završno stanje svakog mjeseca.</t>
  </si>
  <si>
    <t>Za mjesece sa negativnim završnim stanjem planirajte korektivne mjere.</t>
  </si>
  <si>
    <t>Važne napomene</t>
  </si>
  <si>
    <t>• Novčani tok nije isto što i račun dobiti i gubitka.</t>
  </si>
  <si>
    <t>• Unesite stvarne datume naplate i plaćanja, a ne samo datum prodaje ili nastanka troška.</t>
  </si>
  <si>
    <t>• Stavke povezane sa porezima i obavezama treba prilagoditi važećim pravilima i vlastitoj situaciji.</t>
  </si>
  <si>
    <t>Mjesečni plan novčanog toka</t>
  </si>
  <si>
    <t>Primjer prikazuje sezonsko poslovanje. Zamijenite ga svojim planom.</t>
  </si>
  <si>
    <t>Stavka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</si>
  <si>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</si>
  <si>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</si>
  <si>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</si>
  <si>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</si>
  <si>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</si>
  <si>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</si>
  <si>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</si>
  <si>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</si>
  <si>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</si>
  <si>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</si>
  <si>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</si>
  <si>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</si>
  <si>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Ukupno</t>
  </si>
  <si>
    <t>POČETNO STANJE NOVCA</t>
  </si>
  <si>
    <t>-</t>
  </si>
  <si>
    <t>PRILIVI</t>
  </si>
  <si>
    <t>Prodaja proizvoda i usluga</t>
  </si>
  <si>
    <t>Avansi kupaca</t>
  </si>
  <si>
    <t>Grantovi i podrška</t>
  </si>
  <si>
    <t>Kredit ili pozajmica</t>
  </si>
  <si>
    <t>Ulog vlasnika</t>
  </si>
  <si>
    <t>Ostali prilivi</t>
  </si>
  <si>
    <t>UKUPNI PRILIVI</t>
  </si>
  <si>
    <t>ODLIVI</t>
  </si>
  <si>
    <t>Sirovine i repromaterijal</t>
  </si>
  <si>
    <t>Ambalaža</t>
  </si>
  <si>
    <t>Plate i naknade</t>
  </si>
  <si>
    <t>Energija i komunalije</t>
  </si>
  <si>
    <t>Zakup</t>
  </si>
  <si>
    <t>Marketing</t>
  </si>
  <si>
    <t>Transport i dostava</t>
  </si>
  <si>
    <t>Održavanje</t>
  </si>
  <si>
    <t>Administracija i usluge</t>
  </si>
  <si>
    <t>Porezi, naknade i obaveze</t>
  </si>
  <si>
    <t>Investiciona ulaganja</t>
  </si>
  <si>
    <t>Otplata kredita</t>
  </si>
  <si>
    <t>Ostali odlivi</t>
  </si>
  <si>
    <t>UKUPNI ODLIVI</t>
  </si>
  <si>
    <t>NETO NOVČANI TOK</t>
  </si>
  <si>
    <t>ZAVRŠNO STANJE NOVCA</t>
  </si>
  <si>
    <t>Pregled likvidnosti</t>
  </si>
  <si>
    <t>Završno stanje i neto tok po mjesecima.</t>
  </si>
  <si>
    <t>Mjesec</t>
  </si>
  <si>
    <t>Završno stanje</t>
  </si>
  <si>
    <t>Ključni pokazatelj</t>
  </si>
  <si>
    <t>Vrijednost</t>
  </si>
  <si>
    <t>Najniže završno stanje</t>
  </si>
  <si>
    <t>Broj mjeseci sa negativnim stanjem</t>
  </si>
  <si>
    <t>Završno stanje na kraju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</si>
</sst>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M&quot;;[Red]\(#,##0.00\ &quot;KM&quot;\);\-"/>
    <numFmt numFmtId="165" formatCode="#,##0;[Red]\(#,##0\);\-"/>
  </numFmts>
  <fonts count="9">
    <font>
      <sz val="11"/>
      <name val="Carlito"/>
    </font>
    <font>
      <b/>
      <sz val="18"/>
      <color rgb="FFFFFFFF"/>
      <name val="Carlito"/>
    </font>
    <font>
      <i/>
      <sz val="10"/>
      <color rgb="FF315B3A"/>
      <name val="Carlito"/>
    </font>
    <font>
      <sz val="11"/>
      <color rgb="FF315B3A"/>
      <name val="Carlito"/>
    </font>
    <font>
      <b/>
      <sz val="11"/>
      <color rgb="FFFFFFFF"/>
      <name val="Carlito"/>
    </font>
    <font>
      <b/>
      <sz val="11"/>
      <color rgb="FF315B3A"/>
      <name val="Carlito"/>
    </font>
    <font>
      <sz val="11"/>
      <color rgb="FF0000FF"/>
      <name val="Carlito"/>
    </font>
    <font>
      <sz val="11"/>
      <color rgb="FF008000"/>
      <name val="Carlito"/>
    </font>
    <font>
      <b/>
      <sz val="11"/>
      <color rgb="FF00000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315B3A"/>
      </patternFill>
    </fill>
    <fill>
      <patternFill patternType="solid">
        <fgColor rgb="FFEAF2EB"/>
      </patternFill>
    </fill>
    <fill>
      <patternFill patternType="solid">
        <fgColor rgb="FFF6F8F5"/>
      </patternFill>
    </fill>
    <fill>
      <patternFill patternType="solid">
        <fgColor rgb="FF6B8E5A"/>
      </patternFill>
    </fill>
    <fill>
      <patternFill patternType="solid">
        <fgColor rgb="FFFFFFFF"/>
      </patternFill>
    </fill>
    <fill>
      <patternFill patternType="solid">
        <fgColor rgb="FFFFFD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/>
    <xf numFmtId="164" fontId="4" fillId="5" borderId="0" xfId="0" applyNumberFormat="1" applyFont="1" applyFill="1" applyAlignment="1">
      <alignment horizontal="left" vertical="center" wrapText="1"/>
    </xf>
    <xf numFmtId="164" fontId="6" fillId="7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wrapText="1"/>
    </xf>
    <xf numFmtId="165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2">
    <dxf>
      <font>
        <color rgb="FFC00000"/>
      </font>
      <fill>
        <patternFill patternType="solid">
          <bgColor rgb="FFFDE9E7"/>
        </patternFill>
      </fill>
    </dxf>
    <dxf>
      <font>
        <b/>
        <color rgb="FFC00000"/>
      </font>
      <fill>
        <patternFill patternType="solid"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Series 1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D-A842-9C05-C160E3737D78}"/>
            </c:ext>
          </c:extLst>
        </c:ser>
        <c:ser>
          <c:idx val="1"/>
          <c:order val="1"/>
          <c:tx>
            <c:v>Series 2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D-A842-9C05-C160E3737D78}"/>
            </c:ext>
          </c:extLst>
        </c:ser>
        <c:ser>
          <c:idx val="2"/>
          <c:order val="2"/>
          <c:tx>
            <c:v>Series 3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D-A842-9C05-C160E3737D78}"/>
            </c:ext>
          </c:extLst>
        </c:ser>
        <c:ser>
          <c:idx val="3"/>
          <c:order val="3"/>
          <c:tx>
            <c:v>Series 4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4D-A842-9C05-C160E3737D78}"/>
            </c:ext>
          </c:extLst>
        </c:ser>
        <c:ser>
          <c:idx val="4"/>
          <c:order val="4"/>
          <c:tx>
            <c:v>Series 5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tok'!$G$4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D-A842-9C05-C160E3737D78}"/>
            </c:ext>
          </c:extLst>
        </c:ser>
        <c:ser>
          <c:idx val="5"/>
          <c:order val="5"/>
          <c:tx>
            <c:v>Series 6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tok'!$H$4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D-A842-9C05-C160E3737D78}"/>
            </c:ext>
          </c:extLst>
        </c:ser>
        <c:ser>
          <c:idx val="6"/>
          <c:order val="6"/>
          <c:tx>
            <c:v>Series 7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tok'!$I$4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4D-A842-9C05-C160E3737D78}"/>
            </c:ext>
          </c:extLst>
        </c:ser>
        <c:ser>
          <c:idx val="7"/>
          <c:order val="7"/>
          <c:tx>
            <c:v>Series 8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4D-A842-9C05-C160E3737D78}"/>
            </c:ext>
          </c:extLst>
        </c:ser>
        <c:ser>
          <c:idx val="8"/>
          <c:order val="8"/>
          <c:tx>
            <c:v>Series 9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4D-A842-9C05-C160E3737D78}"/>
            </c:ext>
          </c:extLst>
        </c:ser>
        <c:ser>
          <c:idx val="9"/>
          <c:order val="9"/>
          <c:tx>
            <c:v>Series 10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14D-A842-9C05-C160E3737D78}"/>
            </c:ext>
          </c:extLst>
        </c:ser>
        <c:ser>
          <c:idx val="10"/>
          <c:order val="10"/>
          <c:tx>
            <c:v>Series 11</c:v>
          </c:tx>
          <c:cat>
            <c:strRef>
              <c:f>'Novcani tok'!$B$4</c:f>
              <c:strCache>
                <c:ptCount val="1"/>
                <c:pt idx="0">
                  <c:v>Januar</c:v>
                </c:pt>
              </c:strCache>
            </c:strRef>
          </c:cat>
          <c:val>
            <c:numRef>
              <c:f>'Novcani tok'!$M$4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4D-A842-9C05-C160E373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Kretanje novca tokom godine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Februar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Pregled!$B$16:$B$17</c:f>
              <c:numCache>
                <c:formatCode>General</c:formatCode>
                <c:ptCount val="2"/>
                <c:pt idx="0">
                  <c:v>-5890</c:v>
                </c:pt>
                <c:pt idx="1">
                  <c:v>-6530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0-5F4D-9B3C-F5BFB3D4108C}"/>
            </c:ext>
          </c:extLst>
        </c:ser>
        <c:ser>
          <c:idx val="1"/>
          <c:order val="1"/>
          <c:tx>
            <c:v>Mart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Pregled!$C$16:$C$17</c:f>
              <c:numCache>
                <c:formatCode>General</c:formatCode>
                <c:ptCount val="2"/>
                <c:pt idx="0">
                  <c:v>-5920</c:v>
                </c:pt>
                <c:pt idx="1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0-5F4D-9B3C-F5BFB3D4108C}"/>
            </c:ext>
          </c:extLst>
        </c:ser>
        <c:ser>
          <c:idx val="2"/>
          <c:order val="2"/>
          <c:tx>
            <c:v>April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Pregled!$D$16:$D$17</c:f>
              <c:numCache>
                <c:formatCode>General</c:formatCode>
                <c:ptCount val="2"/>
                <c:pt idx="0">
                  <c:v>-3190</c:v>
                </c:pt>
                <c:pt idx="1">
                  <c:v>-3800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0-5F4D-9B3C-F5BFB3D4108C}"/>
            </c:ext>
          </c:extLst>
        </c:ser>
        <c:ser>
          <c:idx val="3"/>
          <c:order val="3"/>
          <c:tx>
            <c:v>Maj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Pregled!$E$16:$E$17</c:f>
              <c:numCache>
                <c:formatCode>General</c:formatCode>
                <c:ptCount val="2"/>
                <c:pt idx="0">
                  <c:v>-7160</c:v>
                </c:pt>
                <c:pt idx="1">
                  <c:v>-3360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0-5F4D-9B3C-F5BFB3D4108C}"/>
            </c:ext>
          </c:extLst>
        </c:ser>
        <c:ser>
          <c:idx val="4"/>
          <c:order val="4"/>
          <c:tx>
            <c:v>Juni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Pregled!$F$16:$F$17</c:f>
              <c:numCache>
                <c:formatCode>General</c:formatCode>
                <c:ptCount val="2"/>
                <c:pt idx="0">
                  <c:v>-4640</c:v>
                </c:pt>
                <c:pt idx="1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0-5F4D-9B3C-F5BFB3D4108C}"/>
            </c:ext>
          </c:extLst>
        </c:ser>
        <c:ser>
          <c:idx val="5"/>
          <c:order val="5"/>
          <c:tx>
            <c:v>Juli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Pregled!$G$16:$G$17</c:f>
              <c:numCache>
                <c:formatCode>General</c:formatCode>
                <c:ptCount val="2"/>
                <c:pt idx="0">
                  <c:v>-1660</c:v>
                </c:pt>
                <c:pt idx="1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0-5F4D-9B3C-F5BFB3D4108C}"/>
            </c:ext>
          </c:extLst>
        </c:ser>
        <c:ser>
          <c:idx val="6"/>
          <c:order val="6"/>
          <c:tx>
            <c:v>August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Pregled!$H$16:$H$17</c:f>
              <c:numCache>
                <c:formatCode>General</c:formatCode>
                <c:ptCount val="2"/>
                <c:pt idx="0">
                  <c:v>90</c:v>
                </c:pt>
                <c:pt idx="1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0-5F4D-9B3C-F5BFB3D4108C}"/>
            </c:ext>
          </c:extLst>
        </c:ser>
        <c:ser>
          <c:idx val="7"/>
          <c:order val="7"/>
          <c:tx>
            <c:v>Septembar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Pregled!$I$16:$I$17</c:f>
              <c:numCache>
                <c:formatCode>General</c:formatCode>
                <c:ptCount val="2"/>
                <c:pt idx="0">
                  <c:v>-240</c:v>
                </c:pt>
                <c:pt idx="1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0-5F4D-9B3C-F5BFB3D4108C}"/>
            </c:ext>
          </c:extLst>
        </c:ser>
        <c:ser>
          <c:idx val="8"/>
          <c:order val="8"/>
          <c:tx>
            <c:v>Oktobar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Pregled!$J$16:$J$17</c:f>
              <c:numCache>
                <c:formatCode>General</c:formatCode>
                <c:ptCount val="2"/>
                <c:pt idx="0">
                  <c:v>-2630</c:v>
                </c:pt>
                <c:pt idx="1">
                  <c:v>-1920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0-5F4D-9B3C-F5BFB3D4108C}"/>
            </c:ext>
          </c:extLst>
        </c:ser>
        <c:ser>
          <c:idx val="9"/>
          <c:order val="9"/>
          <c:tx>
            <c:v>Novembar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Pregled!$K$16:$K$17</c:f>
              <c:numCache>
                <c:formatCode>General</c:formatCode>
                <c:ptCount val="2"/>
                <c:pt idx="0">
                  <c:v>-5180</c:v>
                </c:pt>
                <c:pt idx="1">
                  <c:v>-3260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310-5F4D-9B3C-F5BFB3D4108C}"/>
            </c:ext>
          </c:extLst>
        </c:ser>
        <c:ser>
          <c:idx val="10"/>
          <c:order val="10"/>
          <c:tx>
            <c:v>Decembar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Pregled!$L$16:$L$17</c:f>
              <c:numCache>
                <c:formatCode>General</c:formatCode>
                <c:ptCount val="2"/>
                <c:pt idx="0">
                  <c:v>-6370</c:v>
                </c:pt>
                <c:pt idx="1">
                  <c:v>-3110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10-5F4D-9B3C-F5BFB3D4108C}"/>
            </c:ext>
          </c:extLst>
        </c:ser>
        <c:ser>
          <c:idx val="11"/>
          <c:order val="11"/>
          <c:tx>
            <c:v>Series 12</c:v>
          </c:tx>
          <c:cat>
            <c:numRef>
              <c:f>Pregled!$A$16:$A$17</c:f>
              <c:numCache>
                <c:formatCode>General</c:formatCode>
                <c:ptCount val="2"/>
                <c:pt idx="0">
                  <c:v>8640</c:v>
                </c:pt>
                <c:pt idx="1">
                  <c:v>640</c:v>
                </c:pt>
              </c:numCache>
            </c:numRef>
          </c:cat>
          <c:val>
            <c:numRef>
              <c:f>Pregled!$M$16:$M$17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10-5F4D-9B3C-F5BFB3D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13</xdr:col>
      <xdr:colOff>0</xdr:colOff>
      <xdr:row>36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baseColWidth="10" defaultColWidth="8.83203125" defaultRowHeight="14"/>
  <cols>
    <col min="1" max="1" width="8" customWidth="1"/>
    <col min="2" max="2" width="85" customWidth="1"/>
    <col min="3" max="6" width="12" customWidth="1"/>
  </cols>
  <sheetData>
    <row r="1" spans="1:6" ht="45.25" customHeight="1">
      <c r="A1" s="15" t="s">
        <v>0</v>
      </c>
      <c r="B1" s="15"/>
      <c r="C1" s="15"/>
      <c r="D1" s="15"/>
      <c r="E1" s="15"/>
      <c r="F1" s="15"/>
    </row>
    <row r="2" spans="1:6" ht="37.25" customHeight="1">
      <c r="A2" s="16" t="s">
        <v>1</v>
      </c>
      <c r="B2" s="16"/>
      <c r="C2" s="16"/>
      <c r="D2" s="16"/>
      <c r="E2" s="16"/>
      <c r="F2" s="16"/>
    </row>
    <row r="3" spans="1:6" ht="61.25" customHeight="1">
      <c r="A3" s="17" t="s">
        <v>2</v>
      </c>
      <c r="B3" s="17"/>
      <c r="C3" s="17"/>
      <c r="D3" s="17"/>
      <c r="E3" s="17"/>
      <c r="F3" s="17"/>
    </row>
    <row r="5" spans="1:6" ht="32" customHeight="1">
      <c r="A5" s="1" t="s">
        <v>3</v>
      </c>
      <c r="B5" s="1"/>
      <c r="C5" s="1"/>
      <c r="D5" s="1"/>
      <c r="E5" s="1"/>
      <c r="F5" s="1"/>
    </row>
    <row r="6" spans="1:6" ht="16">
      <c r="A6" s="2">
        <v>1</v>
      </c>
      <c r="B6" s="3" t="s">
        <v>4</v>
      </c>
    </row>
    <row r="7" spans="1:6" ht="16">
      <c r="A7" s="2">
        <v>2</v>
      </c>
      <c r="B7" s="3" t="s">
        <v>5</v>
      </c>
    </row>
    <row r="8" spans="1:6" ht="16">
      <c r="A8" s="2">
        <v>3</v>
      </c>
      <c r="B8" s="3" t="s">
        <v>6</v>
      </c>
    </row>
    <row r="9" spans="1:6" ht="16">
      <c r="A9" s="2">
        <v>4</v>
      </c>
      <c r="B9" s="3" t="s">
        <v>7</v>
      </c>
    </row>
    <row r="10" spans="1:6" ht="16">
      <c r="A10" s="2">
        <v>5</v>
      </c>
      <c r="B10" s="3" t="s">
        <v>8</v>
      </c>
    </row>
    <row r="12" spans="1:6" ht="32" customHeight="1">
      <c r="A12" s="1" t="s">
        <v>9</v>
      </c>
      <c r="B12" s="1"/>
      <c r="C12" s="1"/>
      <c r="D12" s="1"/>
      <c r="E12" s="1"/>
      <c r="F12" s="1"/>
    </row>
    <row r="13" spans="1:6" ht="40" customHeight="1">
      <c r="A13" s="18" t="s">
        <v>10</v>
      </c>
      <c r="B13" s="18"/>
      <c r="C13" s="18"/>
      <c r="D13" s="18"/>
      <c r="E13" s="18"/>
      <c r="F13" s="18"/>
    </row>
    <row r="14" spans="1:6" ht="40" customHeight="1">
      <c r="A14" s="19" t="s">
        <v>11</v>
      </c>
      <c r="B14" s="19"/>
      <c r="C14" s="19"/>
      <c r="D14" s="19"/>
      <c r="E14" s="19"/>
      <c r="F14" s="19"/>
    </row>
    <row r="15" spans="1:6" ht="40" customHeight="1">
      <c r="A15" s="18" t="s">
        <v>12</v>
      </c>
      <c r="B15" s="18"/>
      <c r="C15" s="18"/>
      <c r="D15" s="18"/>
      <c r="E15" s="18"/>
      <c r="F15" s="18"/>
    </row>
  </sheetData>
  <mergeCells count="4">
    <mergeCell ref="A1:F1"/>
    <mergeCell ref="A2:F2"/>
    <mergeCell ref="A3:F3"/>
    <mergeCell ref="A13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abSelected="1" workbookViewId="0">
      <selection activeCell="C21" sqref="C21"/>
    </sheetView>
  </sheetViews>
  <sheetFormatPr baseColWidth="10" defaultColWidth="8.83203125" defaultRowHeight="14"/>
  <cols>
    <col min="1" max="1" width="32" customWidth="1"/>
    <col min="2" max="14" width="14" customWidth="1"/>
  </cols>
  <sheetData>
    <row r="1" spans="1:14" ht="45.25" customHeight="1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7.25" customHeight="1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40" customHeight="1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 t="s">
        <v>28</v>
      </c>
    </row>
    <row r="5" spans="1:14" ht="15">
      <c r="A5" s="3" t="s">
        <v>29</v>
      </c>
      <c r="B5" s="6">
        <v>8000</v>
      </c>
      <c r="C5" s="7">
        <f t="shared" ref="C5:M5" si="0">B30</f>
        <v>640</v>
      </c>
      <c r="D5" s="7">
        <f t="shared" si="0"/>
        <v>-6530</v>
      </c>
      <c r="E5" s="7">
        <f t="shared" si="0"/>
        <v>610</v>
      </c>
      <c r="F5" s="7">
        <f t="shared" si="0"/>
        <v>-3800</v>
      </c>
      <c r="G5" s="7">
        <f t="shared" si="0"/>
        <v>-3360</v>
      </c>
      <c r="H5" s="7">
        <f t="shared" si="0"/>
        <v>-1280</v>
      </c>
      <c r="I5" s="7">
        <f t="shared" si="0"/>
        <v>-380</v>
      </c>
      <c r="J5" s="7">
        <f t="shared" si="0"/>
        <v>470</v>
      </c>
      <c r="K5" s="7">
        <f t="shared" si="0"/>
        <v>-710</v>
      </c>
      <c r="L5" s="7">
        <f t="shared" si="0"/>
        <v>-1920</v>
      </c>
      <c r="M5" s="7">
        <f t="shared" si="0"/>
        <v>-3260</v>
      </c>
      <c r="N5" s="8" t="s">
        <v>30</v>
      </c>
    </row>
    <row r="6" spans="1:14" ht="32" customHeight="1">
      <c r="A6" s="1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>
      <c r="A7" s="3" t="s">
        <v>32</v>
      </c>
      <c r="B7" s="10">
        <v>1200</v>
      </c>
      <c r="C7" s="10">
        <v>1500</v>
      </c>
      <c r="D7" s="10">
        <v>2200</v>
      </c>
      <c r="E7" s="10">
        <v>3500</v>
      </c>
      <c r="F7" s="10">
        <v>6200</v>
      </c>
      <c r="G7" s="10">
        <v>9000</v>
      </c>
      <c r="H7" s="10">
        <v>12500</v>
      </c>
      <c r="I7" s="10">
        <v>13800</v>
      </c>
      <c r="J7" s="10">
        <v>9500</v>
      </c>
      <c r="K7" s="10">
        <v>6500</v>
      </c>
      <c r="L7" s="10">
        <v>3800</v>
      </c>
      <c r="M7" s="10">
        <v>4200</v>
      </c>
      <c r="N7" s="8">
        <f t="shared" ref="N7:N13" si="1">SUM(B7:M7)</f>
        <v>73900</v>
      </c>
    </row>
    <row r="8" spans="1:14" ht="15">
      <c r="A8" s="3" t="s">
        <v>33</v>
      </c>
      <c r="B8" s="10">
        <v>0</v>
      </c>
      <c r="C8" s="10">
        <v>0</v>
      </c>
      <c r="D8" s="10">
        <v>500</v>
      </c>
      <c r="E8" s="10">
        <v>0</v>
      </c>
      <c r="F8" s="10">
        <v>0</v>
      </c>
      <c r="G8" s="10">
        <v>800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8">
        <f t="shared" si="1"/>
        <v>1300</v>
      </c>
    </row>
    <row r="9" spans="1:14" ht="15">
      <c r="A9" s="3" t="s">
        <v>34</v>
      </c>
      <c r="B9" s="10">
        <v>0</v>
      </c>
      <c r="C9" s="10">
        <v>0</v>
      </c>
      <c r="D9" s="10">
        <v>5000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8">
        <f t="shared" si="1"/>
        <v>5000</v>
      </c>
    </row>
    <row r="10" spans="1:14" ht="15">
      <c r="A10" s="3" t="s">
        <v>35</v>
      </c>
      <c r="B10" s="10">
        <v>7000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8">
        <f t="shared" si="1"/>
        <v>7000</v>
      </c>
    </row>
    <row r="11" spans="1:14" ht="15">
      <c r="A11" s="3" t="s">
        <v>36</v>
      </c>
      <c r="B11" s="10">
        <v>3000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8">
        <f t="shared" si="1"/>
        <v>3000</v>
      </c>
    </row>
    <row r="12" spans="1:14" ht="15">
      <c r="A12" s="3" t="s">
        <v>37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8">
        <f t="shared" si="1"/>
        <v>0</v>
      </c>
    </row>
    <row r="13" spans="1:14" ht="16">
      <c r="A13" s="13" t="s">
        <v>38</v>
      </c>
      <c r="B13" s="11">
        <f t="shared" ref="B13:M13" si="2">SUM(B7:B12)</f>
        <v>11200</v>
      </c>
      <c r="C13" s="11">
        <f t="shared" si="2"/>
        <v>1500</v>
      </c>
      <c r="D13" s="11">
        <f t="shared" si="2"/>
        <v>7700</v>
      </c>
      <c r="E13" s="11">
        <f t="shared" si="2"/>
        <v>3500</v>
      </c>
      <c r="F13" s="11">
        <f t="shared" si="2"/>
        <v>6200</v>
      </c>
      <c r="G13" s="11">
        <f t="shared" si="2"/>
        <v>9800</v>
      </c>
      <c r="H13" s="11">
        <f t="shared" si="2"/>
        <v>12500</v>
      </c>
      <c r="I13" s="11">
        <f t="shared" si="2"/>
        <v>13800</v>
      </c>
      <c r="J13" s="11">
        <f t="shared" si="2"/>
        <v>9500</v>
      </c>
      <c r="K13" s="11">
        <f t="shared" si="2"/>
        <v>6500</v>
      </c>
      <c r="L13" s="11">
        <f t="shared" si="2"/>
        <v>3800</v>
      </c>
      <c r="M13" s="11">
        <f t="shared" si="2"/>
        <v>4200</v>
      </c>
      <c r="N13" s="11">
        <f t="shared" si="1"/>
        <v>90200</v>
      </c>
    </row>
    <row r="14" spans="1:14" ht="15">
      <c r="A14" s="3" t="s">
        <v>39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32" customHeight="1">
      <c r="A15" s="1" t="s">
        <v>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5">
      <c r="A16" s="3" t="s">
        <v>41</v>
      </c>
      <c r="B16" s="10">
        <v>2600</v>
      </c>
      <c r="C16" s="10">
        <v>1800</v>
      </c>
      <c r="D16" s="10">
        <v>2200</v>
      </c>
      <c r="E16" s="10">
        <v>3200</v>
      </c>
      <c r="F16" s="10">
        <v>4200</v>
      </c>
      <c r="G16" s="10">
        <v>5200</v>
      </c>
      <c r="H16" s="10">
        <v>6500</v>
      </c>
      <c r="I16" s="10">
        <v>6800</v>
      </c>
      <c r="J16" s="10">
        <v>4600</v>
      </c>
      <c r="K16" s="10">
        <v>3400</v>
      </c>
      <c r="L16" s="10">
        <v>2600</v>
      </c>
      <c r="M16" s="10">
        <v>2800</v>
      </c>
      <c r="N16" s="8">
        <f t="shared" ref="N16:N30" si="3">SUM(B16:M16)</f>
        <v>45900</v>
      </c>
    </row>
    <row r="17" spans="1:14" ht="15">
      <c r="A17" s="3" t="s">
        <v>42</v>
      </c>
      <c r="B17" s="10">
        <v>200</v>
      </c>
      <c r="C17" s="10">
        <v>220</v>
      </c>
      <c r="D17" s="10">
        <v>300</v>
      </c>
      <c r="E17" s="10">
        <v>450</v>
      </c>
      <c r="F17" s="10">
        <v>700</v>
      </c>
      <c r="G17" s="10">
        <v>850</v>
      </c>
      <c r="H17" s="10">
        <v>1000</v>
      </c>
      <c r="I17" s="10">
        <v>1100</v>
      </c>
      <c r="J17" s="10">
        <v>800</v>
      </c>
      <c r="K17" s="10">
        <v>600</v>
      </c>
      <c r="L17" s="10">
        <v>350</v>
      </c>
      <c r="M17" s="10">
        <v>400</v>
      </c>
      <c r="N17" s="8">
        <f t="shared" si="3"/>
        <v>6970</v>
      </c>
    </row>
    <row r="18" spans="1:14" ht="15">
      <c r="A18" s="3" t="s">
        <v>43</v>
      </c>
      <c r="B18" s="10">
        <v>1500</v>
      </c>
      <c r="C18" s="10">
        <v>2000</v>
      </c>
      <c r="D18" s="10">
        <v>1500</v>
      </c>
      <c r="E18" s="10">
        <v>1500</v>
      </c>
      <c r="F18" s="10">
        <v>1500</v>
      </c>
      <c r="G18" s="10">
        <v>1500</v>
      </c>
      <c r="H18" s="10">
        <v>1500</v>
      </c>
      <c r="I18" s="10">
        <v>1500</v>
      </c>
      <c r="J18" s="10">
        <v>1500</v>
      </c>
      <c r="K18" s="10">
        <v>1500</v>
      </c>
      <c r="L18" s="10">
        <v>1500</v>
      </c>
      <c r="M18" s="10">
        <v>1500</v>
      </c>
      <c r="N18" s="8">
        <f t="shared" si="3"/>
        <v>18500</v>
      </c>
    </row>
    <row r="19" spans="1:14" ht="15">
      <c r="A19" s="3" t="s">
        <v>44</v>
      </c>
      <c r="B19" s="10">
        <v>280</v>
      </c>
      <c r="C19" s="10">
        <v>260</v>
      </c>
      <c r="D19" s="10">
        <v>280</v>
      </c>
      <c r="E19" s="10">
        <v>320</v>
      </c>
      <c r="F19" s="10">
        <v>400</v>
      </c>
      <c r="G19" s="10">
        <v>480</v>
      </c>
      <c r="H19" s="10">
        <v>550</v>
      </c>
      <c r="I19" s="10">
        <v>600</v>
      </c>
      <c r="J19" s="10">
        <v>480</v>
      </c>
      <c r="K19" s="10">
        <v>380</v>
      </c>
      <c r="L19" s="10">
        <v>320</v>
      </c>
      <c r="M19" s="10">
        <v>300</v>
      </c>
      <c r="N19" s="8">
        <f t="shared" si="3"/>
        <v>4650</v>
      </c>
    </row>
    <row r="20" spans="1:14" ht="15">
      <c r="A20" s="3" t="s">
        <v>45</v>
      </c>
      <c r="B20" s="10">
        <v>500</v>
      </c>
      <c r="C20" s="10">
        <v>1000</v>
      </c>
      <c r="D20" s="10">
        <v>500</v>
      </c>
      <c r="E20" s="10">
        <v>500</v>
      </c>
      <c r="F20" s="10">
        <v>500</v>
      </c>
      <c r="G20" s="10">
        <v>500</v>
      </c>
      <c r="H20" s="10">
        <v>500</v>
      </c>
      <c r="I20" s="10">
        <v>500</v>
      </c>
      <c r="J20" s="10">
        <v>500</v>
      </c>
      <c r="K20" s="10">
        <v>500</v>
      </c>
      <c r="L20" s="10">
        <v>500</v>
      </c>
      <c r="M20" s="10">
        <v>500</v>
      </c>
      <c r="N20" s="8">
        <f t="shared" si="3"/>
        <v>6500</v>
      </c>
    </row>
    <row r="21" spans="1:14" ht="15">
      <c r="A21" s="3" t="s">
        <v>46</v>
      </c>
      <c r="B21" s="10">
        <v>250</v>
      </c>
      <c r="C21" s="10">
        <v>200</v>
      </c>
      <c r="D21" s="10">
        <v>250</v>
      </c>
      <c r="E21" s="10">
        <v>350</v>
      </c>
      <c r="F21" s="10">
        <v>450</v>
      </c>
      <c r="G21" s="10">
        <v>500</v>
      </c>
      <c r="H21" s="10">
        <v>550</v>
      </c>
      <c r="I21" s="10">
        <v>500</v>
      </c>
      <c r="J21" s="10">
        <v>350</v>
      </c>
      <c r="K21" s="10">
        <v>300</v>
      </c>
      <c r="L21" s="10">
        <v>250</v>
      </c>
      <c r="M21" s="10">
        <v>250</v>
      </c>
      <c r="N21" s="8">
        <f t="shared" si="3"/>
        <v>4200</v>
      </c>
    </row>
    <row r="22" spans="1:14" ht="15">
      <c r="A22" s="3" t="s">
        <v>47</v>
      </c>
      <c r="B22" s="10">
        <v>180</v>
      </c>
      <c r="C22" s="10">
        <v>200</v>
      </c>
      <c r="D22" s="10">
        <v>250</v>
      </c>
      <c r="E22" s="10">
        <v>350</v>
      </c>
      <c r="F22" s="10">
        <v>500</v>
      </c>
      <c r="G22" s="10">
        <v>650</v>
      </c>
      <c r="H22" s="10">
        <v>800</v>
      </c>
      <c r="I22" s="10">
        <v>850</v>
      </c>
      <c r="J22" s="10">
        <v>620</v>
      </c>
      <c r="K22" s="10">
        <v>450</v>
      </c>
      <c r="L22" s="10">
        <v>300</v>
      </c>
      <c r="M22" s="10">
        <v>320</v>
      </c>
      <c r="N22" s="8">
        <f t="shared" si="3"/>
        <v>5470</v>
      </c>
    </row>
    <row r="23" spans="1:14" ht="15">
      <c r="A23" s="3" t="s">
        <v>48</v>
      </c>
      <c r="B23" s="10">
        <v>120</v>
      </c>
      <c r="C23" s="10">
        <v>120</v>
      </c>
      <c r="D23" s="10">
        <v>150</v>
      </c>
      <c r="E23" s="10">
        <v>150</v>
      </c>
      <c r="F23" s="10">
        <v>180</v>
      </c>
      <c r="G23" s="10">
        <v>220</v>
      </c>
      <c r="H23" s="10">
        <v>250</v>
      </c>
      <c r="I23" s="10">
        <v>250</v>
      </c>
      <c r="J23" s="10">
        <v>180</v>
      </c>
      <c r="K23" s="10">
        <v>160</v>
      </c>
      <c r="L23" s="10">
        <v>140</v>
      </c>
      <c r="M23" s="10">
        <v>140</v>
      </c>
      <c r="N23" s="8">
        <f t="shared" si="3"/>
        <v>2060</v>
      </c>
    </row>
    <row r="24" spans="1:14" ht="15">
      <c r="A24" s="3" t="s">
        <v>49</v>
      </c>
      <c r="B24" s="10">
        <v>180</v>
      </c>
      <c r="C24" s="10">
        <v>180</v>
      </c>
      <c r="D24" s="10">
        <v>180</v>
      </c>
      <c r="E24" s="10">
        <v>180</v>
      </c>
      <c r="F24" s="10">
        <v>180</v>
      </c>
      <c r="G24" s="10">
        <v>180</v>
      </c>
      <c r="H24" s="10">
        <v>180</v>
      </c>
      <c r="I24" s="10">
        <v>180</v>
      </c>
      <c r="J24" s="10">
        <v>180</v>
      </c>
      <c r="K24" s="10">
        <v>180</v>
      </c>
      <c r="L24" s="10">
        <v>180</v>
      </c>
      <c r="M24" s="10">
        <v>180</v>
      </c>
      <c r="N24" s="8">
        <f t="shared" si="3"/>
        <v>2160</v>
      </c>
    </row>
    <row r="25" spans="1:14" ht="15">
      <c r="A25" s="3" t="s">
        <v>50</v>
      </c>
      <c r="B25" s="10">
        <v>150</v>
      </c>
      <c r="C25" s="10">
        <v>150</v>
      </c>
      <c r="D25" s="10">
        <v>180</v>
      </c>
      <c r="E25" s="10">
        <v>200</v>
      </c>
      <c r="F25" s="10">
        <v>250</v>
      </c>
      <c r="G25" s="10">
        <v>300</v>
      </c>
      <c r="H25" s="10">
        <v>350</v>
      </c>
      <c r="I25" s="10">
        <v>350</v>
      </c>
      <c r="J25" s="10">
        <v>300</v>
      </c>
      <c r="K25" s="10">
        <v>250</v>
      </c>
      <c r="L25" s="10">
        <v>220</v>
      </c>
      <c r="M25" s="10">
        <v>220</v>
      </c>
      <c r="N25" s="8">
        <f t="shared" si="3"/>
        <v>2920</v>
      </c>
    </row>
    <row r="26" spans="1:14" ht="15">
      <c r="A26" s="3" t="s">
        <v>51</v>
      </c>
      <c r="B26" s="10">
        <v>4500</v>
      </c>
      <c r="C26" s="10">
        <v>1800</v>
      </c>
      <c r="D26" s="10">
        <v>1200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8">
        <f t="shared" si="3"/>
        <v>7500</v>
      </c>
    </row>
    <row r="27" spans="1:14" ht="15">
      <c r="A27" s="3" t="s">
        <v>52</v>
      </c>
      <c r="B27" s="10">
        <v>0</v>
      </c>
      <c r="C27" s="10">
        <v>0</v>
      </c>
      <c r="D27" s="10">
        <v>0</v>
      </c>
      <c r="E27" s="10">
        <v>0</v>
      </c>
      <c r="F27" s="10">
        <v>600</v>
      </c>
      <c r="G27" s="10">
        <v>600</v>
      </c>
      <c r="H27" s="10">
        <v>600</v>
      </c>
      <c r="I27" s="10">
        <v>600</v>
      </c>
      <c r="J27" s="10">
        <v>600</v>
      </c>
      <c r="K27" s="10">
        <v>600</v>
      </c>
      <c r="L27" s="10">
        <v>600</v>
      </c>
      <c r="M27" s="10">
        <v>600</v>
      </c>
      <c r="N27" s="8">
        <f t="shared" si="3"/>
        <v>4800</v>
      </c>
    </row>
    <row r="28" spans="1:14" ht="15">
      <c r="A28" s="3" t="s">
        <v>53</v>
      </c>
      <c r="B28" s="10">
        <v>100</v>
      </c>
      <c r="C28" s="10">
        <v>100</v>
      </c>
      <c r="D28" s="10">
        <v>100</v>
      </c>
      <c r="E28" s="10">
        <v>100</v>
      </c>
      <c r="F28" s="10">
        <v>100</v>
      </c>
      <c r="G28" s="10">
        <v>100</v>
      </c>
      <c r="H28" s="10">
        <v>100</v>
      </c>
      <c r="I28" s="10">
        <v>100</v>
      </c>
      <c r="J28" s="10">
        <v>100</v>
      </c>
      <c r="K28" s="10">
        <v>100</v>
      </c>
      <c r="L28" s="10">
        <v>100</v>
      </c>
      <c r="M28" s="10">
        <v>100</v>
      </c>
      <c r="N28" s="8">
        <f t="shared" si="3"/>
        <v>1200</v>
      </c>
    </row>
    <row r="29" spans="1:14" ht="16">
      <c r="A29" s="13" t="s">
        <v>54</v>
      </c>
      <c r="B29" s="11">
        <f t="shared" ref="B29:M29" si="4">SUM(B16:B28)</f>
        <v>10560</v>
      </c>
      <c r="C29" s="11">
        <f t="shared" si="4"/>
        <v>8030</v>
      </c>
      <c r="D29" s="11">
        <f t="shared" si="4"/>
        <v>7090</v>
      </c>
      <c r="E29" s="11">
        <f t="shared" si="4"/>
        <v>7300</v>
      </c>
      <c r="F29" s="11">
        <f t="shared" si="4"/>
        <v>9560</v>
      </c>
      <c r="G29" s="11">
        <f t="shared" si="4"/>
        <v>11080</v>
      </c>
      <c r="H29" s="11">
        <f t="shared" si="4"/>
        <v>12880</v>
      </c>
      <c r="I29" s="11">
        <f t="shared" si="4"/>
        <v>13330</v>
      </c>
      <c r="J29" s="11">
        <f t="shared" si="4"/>
        <v>10210</v>
      </c>
      <c r="K29" s="11">
        <f t="shared" si="4"/>
        <v>8420</v>
      </c>
      <c r="L29" s="11">
        <f t="shared" si="4"/>
        <v>7060</v>
      </c>
      <c r="M29" s="11">
        <f t="shared" si="4"/>
        <v>7310</v>
      </c>
      <c r="N29" s="11">
        <f t="shared" si="3"/>
        <v>112830</v>
      </c>
    </row>
    <row r="30" spans="1:14" ht="16">
      <c r="A30" s="13" t="s">
        <v>54</v>
      </c>
      <c r="B30" s="11">
        <f t="shared" ref="B30:M30" si="5">B13-B29</f>
        <v>640</v>
      </c>
      <c r="C30" s="11">
        <f t="shared" si="5"/>
        <v>-6530</v>
      </c>
      <c r="D30" s="11">
        <f t="shared" si="5"/>
        <v>610</v>
      </c>
      <c r="E30" s="11">
        <f t="shared" si="5"/>
        <v>-3800</v>
      </c>
      <c r="F30" s="11">
        <f t="shared" si="5"/>
        <v>-3360</v>
      </c>
      <c r="G30" s="11">
        <f t="shared" si="5"/>
        <v>-1280</v>
      </c>
      <c r="H30" s="11">
        <f t="shared" si="5"/>
        <v>-380</v>
      </c>
      <c r="I30" s="11">
        <f t="shared" si="5"/>
        <v>470</v>
      </c>
      <c r="J30" s="11">
        <f t="shared" si="5"/>
        <v>-710</v>
      </c>
      <c r="K30" s="11">
        <f t="shared" si="5"/>
        <v>-1920</v>
      </c>
      <c r="L30" s="11">
        <f t="shared" si="5"/>
        <v>-3260</v>
      </c>
      <c r="M30" s="11">
        <f t="shared" si="5"/>
        <v>-3110</v>
      </c>
      <c r="N30" s="11">
        <f t="shared" si="3"/>
        <v>-22630</v>
      </c>
    </row>
    <row r="31" spans="1:14" ht="16">
      <c r="A31" s="4" t="s">
        <v>55</v>
      </c>
      <c r="B31" s="12">
        <f t="shared" ref="B31:M31" si="6">B5+B30</f>
        <v>8640</v>
      </c>
      <c r="C31" s="12">
        <f t="shared" si="6"/>
        <v>-5890</v>
      </c>
      <c r="D31" s="12">
        <f t="shared" si="6"/>
        <v>-5920</v>
      </c>
      <c r="E31" s="12">
        <f t="shared" si="6"/>
        <v>-3190</v>
      </c>
      <c r="F31" s="12">
        <f t="shared" si="6"/>
        <v>-7160</v>
      </c>
      <c r="G31" s="12">
        <f t="shared" si="6"/>
        <v>-4640</v>
      </c>
      <c r="H31" s="12">
        <f t="shared" si="6"/>
        <v>-1660</v>
      </c>
      <c r="I31" s="12">
        <f t="shared" si="6"/>
        <v>90</v>
      </c>
      <c r="J31" s="12">
        <f t="shared" si="6"/>
        <v>-240</v>
      </c>
      <c r="K31" s="12">
        <f t="shared" si="6"/>
        <v>-2630</v>
      </c>
      <c r="L31" s="12">
        <f t="shared" si="6"/>
        <v>-5180</v>
      </c>
      <c r="M31" s="12">
        <f t="shared" si="6"/>
        <v>-6370</v>
      </c>
      <c r="N31" s="12">
        <f>M31</f>
        <v>-6370</v>
      </c>
    </row>
  </sheetData>
  <mergeCells count="2">
    <mergeCell ref="A1:N1"/>
    <mergeCell ref="A2:N2"/>
  </mergeCells>
  <conditionalFormatting sqref="B31:M31">
    <cfRule type="expression" dxfId="1" priority="1">
      <formula>B31&lt;0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N1"/>
    </sheetView>
  </sheetViews>
  <sheetFormatPr baseColWidth="10" defaultColWidth="8.83203125" defaultRowHeight="14"/>
  <cols>
    <col min="1" max="13" width="14" customWidth="1"/>
  </cols>
  <sheetData>
    <row r="1" spans="1:14" ht="45.25" customHeight="1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7.25" customHeight="1">
      <c r="A2" s="16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t="s">
        <v>58</v>
      </c>
    </row>
    <row r="4" spans="1:14" ht="40" customHeight="1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/>
    </row>
    <row r="5" spans="1:14">
      <c r="A5" s="8">
        <f>'Novcani tok'!B31</f>
        <v>8640</v>
      </c>
      <c r="B5" s="8">
        <f>'Novcani tok'!C31</f>
        <v>-5890</v>
      </c>
      <c r="C5" s="8">
        <f>'Novcani tok'!D31</f>
        <v>-5920</v>
      </c>
      <c r="D5" s="8">
        <f>'Novcani tok'!E31</f>
        <v>-3190</v>
      </c>
      <c r="E5" s="8">
        <f>'Novcani tok'!F31</f>
        <v>-7160</v>
      </c>
      <c r="F5" s="8">
        <f>'Novcani tok'!G31</f>
        <v>-4640</v>
      </c>
      <c r="G5" s="8">
        <f>'Novcani tok'!H31</f>
        <v>-1660</v>
      </c>
      <c r="H5" s="8">
        <f>'Novcani tok'!I31</f>
        <v>90</v>
      </c>
      <c r="I5" s="8">
        <f>'Novcani tok'!J31</f>
        <v>-240</v>
      </c>
      <c r="J5" s="8">
        <f>'Novcani tok'!K31</f>
        <v>-2630</v>
      </c>
      <c r="K5" s="8">
        <f>'Novcani tok'!L31</f>
        <v>-5180</v>
      </c>
      <c r="L5" s="8">
        <f>'Novcani tok'!M31</f>
        <v>-6370</v>
      </c>
      <c r="M5" s="8"/>
    </row>
    <row r="6" spans="1:14">
      <c r="A6" s="8">
        <f>'Novcani tok'!B30</f>
        <v>640</v>
      </c>
      <c r="B6" s="8">
        <f>'Novcani tok'!C30</f>
        <v>-6530</v>
      </c>
      <c r="C6" s="8">
        <f>'Novcani tok'!D30</f>
        <v>610</v>
      </c>
      <c r="D6" s="8">
        <f>'Novcani tok'!E30</f>
        <v>-3800</v>
      </c>
      <c r="E6" s="8">
        <f>'Novcani tok'!F30</f>
        <v>-3360</v>
      </c>
      <c r="F6" s="8">
        <f>'Novcani tok'!G30</f>
        <v>-1280</v>
      </c>
      <c r="G6" s="8">
        <f>'Novcani tok'!H30</f>
        <v>-380</v>
      </c>
      <c r="H6" s="8">
        <f>'Novcani tok'!I30</f>
        <v>470</v>
      </c>
      <c r="I6" s="8">
        <f>'Novcani tok'!J30</f>
        <v>-710</v>
      </c>
      <c r="J6" s="8">
        <f>'Novcani tok'!K30</f>
        <v>-1920</v>
      </c>
      <c r="K6" s="8">
        <f>'Novcani tok'!L30</f>
        <v>-3260</v>
      </c>
      <c r="L6" s="8">
        <f>'Novcani tok'!M30</f>
        <v>-3110</v>
      </c>
      <c r="M6" s="8"/>
    </row>
    <row r="7" spans="1:14">
      <c r="A7" t="s">
        <v>59</v>
      </c>
    </row>
    <row r="9" spans="1:14" ht="40" customHeight="1">
      <c r="A9" s="5" t="s">
        <v>60</v>
      </c>
      <c r="B9" s="5" t="s">
        <v>61</v>
      </c>
    </row>
    <row r="10" spans="1:14">
      <c r="A10" t="s">
        <v>62</v>
      </c>
      <c r="B10" s="7">
        <f>MIN('Novcani tok'!B31:M31)</f>
        <v>-7160</v>
      </c>
    </row>
    <row r="11" spans="1:14">
      <c r="A11" t="s">
        <v>63</v>
      </c>
      <c r="B11" s="14">
        <f>COUNTIF('Novcani tok'!B31:M31,"&lt;0")</f>
        <v>10</v>
      </c>
    </row>
    <row r="12" spans="1:14">
      <c r="A12" t="s">
        <v>64</v>
      </c>
      <c r="B12" s="7">
        <f>'Novcani tok'!M31</f>
        <v>-6370</v>
      </c>
    </row>
    <row r="15" spans="1:14">
      <c r="A15" t="s">
        <v>16</v>
      </c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23</v>
      </c>
      <c r="I15" t="s">
        <v>24</v>
      </c>
      <c r="J15" t="s">
        <v>25</v>
      </c>
      <c r="K15" t="s">
        <v>26</v>
      </c>
      <c r="L15" t="s">
        <v>27</v>
      </c>
    </row>
    <row r="16" spans="1:14">
      <c r="A16">
        <f>'Novcani tok'!B31</f>
        <v>8640</v>
      </c>
      <c r="B16">
        <f>'Novcani tok'!C31</f>
        <v>-5890</v>
      </c>
      <c r="C16">
        <f>'Novcani tok'!D31</f>
        <v>-5920</v>
      </c>
      <c r="D16">
        <f>'Novcani tok'!E31</f>
        <v>-3190</v>
      </c>
      <c r="E16">
        <f>'Novcani tok'!F31</f>
        <v>-7160</v>
      </c>
      <c r="F16">
        <f>'Novcani tok'!G31</f>
        <v>-4640</v>
      </c>
      <c r="G16">
        <f>'Novcani tok'!H31</f>
        <v>-1660</v>
      </c>
      <c r="H16">
        <f>'Novcani tok'!I31</f>
        <v>90</v>
      </c>
      <c r="I16">
        <f>'Novcani tok'!J31</f>
        <v>-240</v>
      </c>
      <c r="J16">
        <f>'Novcani tok'!K31</f>
        <v>-2630</v>
      </c>
      <c r="K16">
        <f>'Novcani tok'!L31</f>
        <v>-5180</v>
      </c>
      <c r="L16">
        <f>'Novcani tok'!M31</f>
        <v>-6370</v>
      </c>
    </row>
    <row r="17" spans="1:12">
      <c r="A17">
        <f>'Novcani tok'!B30</f>
        <v>640</v>
      </c>
      <c r="B17">
        <f>'Novcani tok'!C30</f>
        <v>-6530</v>
      </c>
      <c r="C17">
        <f>'Novcani tok'!D30</f>
        <v>610</v>
      </c>
      <c r="D17">
        <f>'Novcani tok'!E30</f>
        <v>-3800</v>
      </c>
      <c r="E17">
        <f>'Novcani tok'!F30</f>
        <v>-3360</v>
      </c>
      <c r="F17">
        <f>'Novcani tok'!G30</f>
        <v>-1280</v>
      </c>
      <c r="G17">
        <f>'Novcani tok'!H30</f>
        <v>-380</v>
      </c>
      <c r="H17">
        <f>'Novcani tok'!I30</f>
        <v>470</v>
      </c>
      <c r="I17">
        <f>'Novcani tok'!J30</f>
        <v>-710</v>
      </c>
      <c r="J17">
        <f>'Novcani tok'!K30</f>
        <v>-1920</v>
      </c>
      <c r="K17">
        <f>'Novcani tok'!L30</f>
        <v>-3260</v>
      </c>
      <c r="L17">
        <f>'Novcani tok'!M30</f>
        <v>-3110</v>
      </c>
    </row>
  </sheetData>
  <mergeCells count="2">
    <mergeCell ref="A1:N1"/>
    <mergeCell ref="A2:N2"/>
  </mergeCells>
  <conditionalFormatting sqref="A5:M6">
    <cfRule type="expression" dxfId="0" priority="1">
      <formula>A5&lt;0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Uputstvo</vt:lpstr>
      <vt:lpstr>Novcani tok</vt:lpstr>
      <vt:lpstr>Pregled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dodiksasa@yahoo.com</cp:lastModifiedBy>
  <dcterms:created xsi:type="dcterms:W3CDTF">2026-06-24T06:50:09Z</dcterms:created>
  <dcterms:modified xsi:type="dcterms:W3CDTF">2026-06-24T06:50:09Z</dcterms:modified>
</cp:coreProperties>
</file>